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alculator" sheetId="1" r:id="rId3"/>
    <sheet state="visible" name="Low Estimated Costs" sheetId="2" r:id="rId4"/>
    <sheet state="visible" name="High Estimated Costs" sheetId="3" r:id="rId5"/>
    <sheet state="visible" name="Assumptions" sheetId="4" r:id="rId6"/>
  </sheets>
  <definedNames/>
  <calcPr/>
</workbook>
</file>

<file path=xl/comments1.xml><?xml version="1.0" encoding="utf-8"?>
<comments xmlns="http://schemas.openxmlformats.org/spreadsheetml/2006/main">
  <authors>
    <author/>
  </authors>
  <commentList>
    <comment authorId="0" ref="B23">
      <text>
        <t xml:space="preserve">+emily@dmpgroup.com Any sort of better #'s here?
	-Joe Conyers III</t>
      </text>
    </comment>
  </commentList>
</comments>
</file>

<file path=xl/sharedStrings.xml><?xml version="1.0" encoding="utf-8"?>
<sst xmlns="http://schemas.openxmlformats.org/spreadsheetml/2006/main" count="103" uniqueCount="63">
  <si>
    <t>Year 1</t>
  </si>
  <si>
    <t>Songtrust Savings (Low Cost Estimate)</t>
  </si>
  <si>
    <t>Songtrust Savings (High Cost Estimate)</t>
  </si>
  <si>
    <t>Year 2</t>
  </si>
  <si>
    <t>Year 3</t>
  </si>
  <si>
    <t>Year 4</t>
  </si>
  <si>
    <t>Year 5</t>
  </si>
  <si>
    <t>5 Year Total</t>
  </si>
  <si>
    <t>Ammount of royalites</t>
  </si>
  <si>
    <t>Startup Year:</t>
  </si>
  <si>
    <t>Royalites</t>
  </si>
  <si>
    <t>Fees paid to Songtrust</t>
  </si>
  <si>
    <t xml:space="preserve">Costs Startup Year </t>
  </si>
  <si>
    <t>Songtrust Saves you</t>
  </si>
  <si>
    <t>Royalties</t>
  </si>
  <si>
    <t>Low Estimated Cost</t>
  </si>
  <si>
    <t>You earn without Songtrust</t>
  </si>
  <si>
    <t>$1,000,000+</t>
  </si>
  <si>
    <t>(Call us*)</t>
  </si>
  <si>
    <t>1,000,000+</t>
  </si>
  <si>
    <t>You earn with Songtrust</t>
  </si>
  <si>
    <t>Subsequent Years:</t>
  </si>
  <si>
    <t>Cost Subsequent Years</t>
  </si>
  <si>
    <t>Savings With Songtrust</t>
  </si>
  <si>
    <t>* at this size catalog you may have to hire additional employees depending on your roster</t>
  </si>
  <si>
    <t>Running your own Publisher vs Songtrust</t>
  </si>
  <si>
    <t>Estimates</t>
  </si>
  <si>
    <t>Estimate</t>
  </si>
  <si>
    <t>Employees</t>
  </si>
  <si>
    <t>Low</t>
  </si>
  <si>
    <t>High</t>
  </si>
  <si>
    <t>Frequency</t>
  </si>
  <si>
    <t>Non Recurring Setup Costs</t>
  </si>
  <si>
    <t>Publishing Administrator: $30,000-50,000+/year</t>
  </si>
  <si>
    <t>Yearly</t>
  </si>
  <si>
    <t>Health Benefits / Fringe (30%) = 9,000 - 15,000/year</t>
  </si>
  <si>
    <t>39,000-45,500</t>
  </si>
  <si>
    <t>Yearly Recurring Costs</t>
  </si>
  <si>
    <t>Salaries and Fringe</t>
  </si>
  <si>
    <t>Royalty Coordinator: $30,000-50,000+/year</t>
  </si>
  <si>
    <t>Office</t>
  </si>
  <si>
    <t>Hosting</t>
  </si>
  <si>
    <t>Misc Costs</t>
  </si>
  <si>
    <t>Total Salaries</t>
  </si>
  <si>
    <t>Total</t>
  </si>
  <si>
    <t>Costs</t>
  </si>
  <si>
    <t>Copyright Administration and Royalties Software</t>
  </si>
  <si>
    <t>Startup Year</t>
  </si>
  <si>
    <t>25,000 - 50,000 Upfront</t>
  </si>
  <si>
    <t>One time fee</t>
  </si>
  <si>
    <t>Subsequent Years</t>
  </si>
  <si>
    <t>5,000 - 15,000 Maintenance and Hosting Fees</t>
  </si>
  <si>
    <t>Legal, Accounting, and affiliation fees Fees</t>
  </si>
  <si>
    <t>(Foreign company setup, Affiliation fees tax withholding treaty management, etc.)</t>
  </si>
  <si>
    <t>50,000 - 100,000 one time fee</t>
  </si>
  <si>
    <t>15,000 - 30,000 yearly retainer, yearly company registration fees, various entity taxes</t>
  </si>
  <si>
    <t>5,000 - 10,000 Yearly affilation fees</t>
  </si>
  <si>
    <t>Office space for two additional employees in major metro (i.e. Nashvile, LA, NYC, London)</t>
  </si>
  <si>
    <t>(including power/internet/supplies/cleaning)</t>
  </si>
  <si>
    <t>Security Deposit</t>
  </si>
  <si>
    <t>600 - 1200/mo (7,200-14,400 year)</t>
  </si>
  <si>
    <t>General expenses (Postage, Equipment, Incidentals, misc etc)</t>
  </si>
  <si>
    <t>250 - 500mo (3,000-5,000/year)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</si>
</sst>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&quot;$&quot;#,##0.00"/>
  </numFmts>
  <fonts count="12">
    <font>
      <sz val="10.0"/>
      <color rgb="FF000000"/>
      <name val="Arial"/>
    </font>
    <font/>
    <font>
      <sz val="12.0"/>
      <color rgb="FF000000"/>
      <name val="Calibri"/>
    </font>
    <font>
      <b/>
    </font>
    <font>
      <b/>
      <color rgb="FF0000FF"/>
    </font>
    <font>
      <b/>
      <sz val="14.0"/>
      <color rgb="FF000000"/>
      <name val="Arial"/>
    </font>
    <font>
      <sz val="12.0"/>
    </font>
    <font>
      <b/>
      <sz val="12.0"/>
    </font>
    <font>
      <b/>
      <u/>
      <sz val="12.0"/>
    </font>
    <font>
      <sz val="12.0"/>
      <color rgb="FF000000"/>
      <name val="Arial"/>
    </font>
    <font>
      <b/>
      <sz val="12.0"/>
      <color rgb="FF000000"/>
      <name val="Arial"/>
    </font>
    <font>
      <b/>
      <sz val="12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5">
    <border>
      <left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0" xfId="0" applyAlignment="1" applyFont="1">
      <alignment/>
    </xf>
    <xf borderId="0" fillId="0" fontId="3" numFmtId="0" xfId="0" applyAlignment="1" applyFont="1">
      <alignment/>
    </xf>
    <xf borderId="0" fillId="0" fontId="2" numFmtId="0" xfId="0" applyAlignment="1" applyFont="1">
      <alignment/>
    </xf>
    <xf borderId="0" fillId="0" fontId="4" numFmtId="164" xfId="0" applyAlignment="1" applyFont="1" applyNumberFormat="1">
      <alignment/>
    </xf>
    <xf borderId="0" fillId="0" fontId="2" numFmtId="3" xfId="0" applyAlignment="1" applyFont="1" applyNumberFormat="1">
      <alignment horizontal="right"/>
    </xf>
    <xf borderId="0" fillId="0" fontId="2" numFmtId="164" xfId="0" applyAlignment="1" applyFont="1" applyNumberFormat="1">
      <alignment horizontal="right"/>
    </xf>
    <xf borderId="0" fillId="0" fontId="1" numFmtId="164" xfId="0" applyFont="1" applyNumberFormat="1"/>
    <xf borderId="0" fillId="0" fontId="2" numFmtId="165" xfId="0" applyAlignment="1" applyFont="1" applyNumberFormat="1">
      <alignment horizontal="right"/>
    </xf>
    <xf borderId="0" fillId="2" fontId="2" numFmtId="0" xfId="0" applyAlignment="1" applyFill="1" applyFont="1">
      <alignment horizontal="left"/>
    </xf>
    <xf borderId="0" fillId="0" fontId="3" numFmtId="164" xfId="0" applyFont="1" applyNumberFormat="1"/>
    <xf borderId="0" fillId="0" fontId="5" numFmtId="0" xfId="0" applyAlignment="1" applyFont="1">
      <alignment horizontal="center"/>
    </xf>
    <xf borderId="0" fillId="0" fontId="6" numFmtId="0" xfId="0" applyAlignment="1" applyFont="1">
      <alignment/>
    </xf>
    <xf borderId="0" fillId="0" fontId="6" numFmtId="0" xfId="0" applyFont="1"/>
    <xf borderId="0" fillId="0" fontId="7" numFmtId="0" xfId="0" applyAlignment="1" applyFont="1">
      <alignment horizontal="center"/>
    </xf>
    <xf borderId="0" fillId="0" fontId="8" numFmtId="0" xfId="0" applyAlignment="1" applyFont="1">
      <alignment/>
    </xf>
    <xf borderId="0" fillId="0" fontId="9" numFmtId="0" xfId="0" applyAlignment="1" applyFont="1">
      <alignment horizontal="right"/>
    </xf>
    <xf borderId="1" fillId="0" fontId="6" numFmtId="164" xfId="0" applyBorder="1" applyFont="1" applyNumberFormat="1"/>
    <xf borderId="2" fillId="0" fontId="6" numFmtId="164" xfId="0" applyBorder="1" applyFont="1" applyNumberFormat="1"/>
    <xf borderId="3" fillId="0" fontId="6" numFmtId="164" xfId="0" applyBorder="1" applyFont="1" applyNumberFormat="1"/>
    <xf borderId="4" fillId="0" fontId="6" numFmtId="164" xfId="0" applyBorder="1" applyFont="1" applyNumberFormat="1"/>
    <xf borderId="0" fillId="0" fontId="10" numFmtId="0" xfId="0" applyAlignment="1" applyFont="1">
      <alignment/>
    </xf>
    <xf borderId="3" fillId="0" fontId="7" numFmtId="164" xfId="0" applyBorder="1" applyFont="1" applyNumberFormat="1"/>
    <xf borderId="4" fillId="0" fontId="7" numFmtId="164" xfId="0" applyBorder="1" applyFont="1" applyNumberFormat="1"/>
    <xf borderId="0" fillId="0" fontId="11" numFmtId="0" xfId="0" applyAlignment="1" applyFont="1">
      <alignment/>
    </xf>
    <xf borderId="0" fillId="0" fontId="6" numFmtId="164" xfId="0" applyFont="1" applyNumberFormat="1"/>
    <xf borderId="0" fillId="0" fontId="6" numFmtId="0" xfId="0" applyAlignment="1" applyFont="1">
      <alignment horizontal="right"/>
    </xf>
    <xf borderId="0" fillId="0" fontId="11" numFmtId="0" xfId="0" applyAlignment="1" applyFont="1">
      <alignment horizontal="right"/>
    </xf>
    <xf borderId="0" fillId="0" fontId="2" numFmtId="164" xfId="0" applyAlignment="1" applyFont="1" applyNumberFormat="1">
      <alignment/>
    </xf>
    <xf borderId="1" fillId="0" fontId="6" numFmtId="164" xfId="0" applyAlignment="1" applyBorder="1" applyFont="1" applyNumberFormat="1">
      <alignment/>
    </xf>
    <xf borderId="2" fillId="0" fontId="6" numFmtId="164" xfId="0" applyAlignment="1" applyBorder="1" applyFont="1" applyNumberFormat="1">
      <alignment/>
    </xf>
    <xf borderId="3" fillId="0" fontId="6" numFmtId="164" xfId="0" applyAlignment="1" applyBorder="1" applyFont="1" applyNumberFormat="1">
      <alignment/>
    </xf>
    <xf borderId="4" fillId="0" fontId="6" numFmtId="164" xfId="0" applyAlignment="1" applyBorder="1" applyFont="1" applyNumberFormat="1">
      <alignment/>
    </xf>
    <xf borderId="0" fillId="0" fontId="9" numFmtId="0" xfId="0" applyAlignment="1" applyFont="1">
      <alignment/>
    </xf>
    <xf borderId="0" fillId="2" fontId="9" numFmtId="0" xfId="0" applyAlignment="1" applyFont="1">
      <alignment horizontal="left"/>
    </xf>
    <xf borderId="0" fillId="0" fontId="6" numFmtId="164" xfId="0" applyAlignment="1" applyFont="1" applyNumberForma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2" max="2" width="23.29"/>
    <col customWidth="1" min="3" max="7" width="11.29"/>
  </cols>
  <sheetData>
    <row r="5">
      <c r="C5" s="1" t="s">
        <v>0</v>
      </c>
      <c r="D5" s="1" t="s">
        <v>3</v>
      </c>
      <c r="E5" s="1" t="s">
        <v>4</v>
      </c>
      <c r="F5" s="1" t="s">
        <v>5</v>
      </c>
      <c r="G5" s="1" t="s">
        <v>6</v>
      </c>
      <c r="H5" s="3" t="s">
        <v>7</v>
      </c>
    </row>
    <row r="6">
      <c r="B6" s="1" t="s">
        <v>8</v>
      </c>
      <c r="C6" s="5">
        <v>225000.0</v>
      </c>
      <c r="D6" s="5">
        <v>300000.0</v>
      </c>
      <c r="E6" s="5">
        <v>400000.0</v>
      </c>
      <c r="F6" s="5">
        <v>450000.0</v>
      </c>
      <c r="G6" s="5">
        <v>620000.0</v>
      </c>
      <c r="H6" s="8">
        <f t="shared" ref="H6:H10" si="1">sum(C6:G6)</f>
        <v>1995000</v>
      </c>
    </row>
    <row r="7">
      <c r="B7" s="1" t="s">
        <v>15</v>
      </c>
      <c r="C7" s="8">
        <f>'Low Estimated Costs'!C5</f>
        <v>-169400</v>
      </c>
      <c r="D7" s="8">
        <f>'Low Estimated Costs'!$C$14</f>
        <v>-93200</v>
      </c>
      <c r="E7" s="8">
        <f>'Low Estimated Costs'!$C$14</f>
        <v>-93200</v>
      </c>
      <c r="F7" s="8">
        <f>'Low Estimated Costs'!$C$14</f>
        <v>-93200</v>
      </c>
      <c r="G7" s="8">
        <f>'Low Estimated Costs'!$C$14</f>
        <v>-93200</v>
      </c>
      <c r="H7" s="8">
        <f t="shared" si="1"/>
        <v>-542200</v>
      </c>
    </row>
    <row r="8">
      <c r="B8" s="1" t="s">
        <v>16</v>
      </c>
      <c r="C8" s="8">
        <f t="shared" ref="C8:G8" si="2">C6+C7</f>
        <v>55600</v>
      </c>
      <c r="D8" s="8">
        <f t="shared" si="2"/>
        <v>206800</v>
      </c>
      <c r="E8" s="8">
        <f t="shared" si="2"/>
        <v>306800</v>
      </c>
      <c r="F8" s="8">
        <f t="shared" si="2"/>
        <v>356800</v>
      </c>
      <c r="G8" s="8">
        <f t="shared" si="2"/>
        <v>526800</v>
      </c>
      <c r="H8" s="8">
        <f t="shared" si="1"/>
        <v>1452800</v>
      </c>
    </row>
    <row r="9">
      <c r="B9" s="1" t="s">
        <v>20</v>
      </c>
      <c r="C9" s="8">
        <f t="shared" ref="C9:G9" si="3">C6*0.85</f>
        <v>191250</v>
      </c>
      <c r="D9" s="8">
        <f t="shared" si="3"/>
        <v>255000</v>
      </c>
      <c r="E9" s="8">
        <f t="shared" si="3"/>
        <v>340000</v>
      </c>
      <c r="F9" s="8">
        <f t="shared" si="3"/>
        <v>382500</v>
      </c>
      <c r="G9" s="8">
        <f t="shared" si="3"/>
        <v>527000</v>
      </c>
      <c r="H9" s="8">
        <f t="shared" si="1"/>
        <v>1695750</v>
      </c>
    </row>
    <row r="10">
      <c r="B10" s="1" t="s">
        <v>23</v>
      </c>
      <c r="C10" s="11">
        <f t="shared" ref="C10:G10" si="4">C9-C8</f>
        <v>135650</v>
      </c>
      <c r="D10" s="11">
        <f t="shared" si="4"/>
        <v>48200</v>
      </c>
      <c r="E10" s="11">
        <f t="shared" si="4"/>
        <v>33200</v>
      </c>
      <c r="F10" s="11">
        <f t="shared" si="4"/>
        <v>25700</v>
      </c>
      <c r="G10" s="11">
        <f t="shared" si="4"/>
        <v>200</v>
      </c>
      <c r="H10" s="11">
        <f t="shared" si="1"/>
        <v>242950</v>
      </c>
    </row>
    <row r="11">
      <c r="C11" s="8"/>
      <c r="D11" s="8"/>
      <c r="E11" s="8"/>
      <c r="F11" s="8"/>
      <c r="G11" s="8"/>
    </row>
    <row r="12">
      <c r="C12" s="8"/>
      <c r="D12" s="8"/>
      <c r="E12" s="8"/>
      <c r="F12" s="8"/>
      <c r="G12" s="8"/>
    </row>
    <row r="13">
      <c r="C13" s="8"/>
      <c r="D13" s="8"/>
      <c r="E13" s="8"/>
      <c r="F13" s="8"/>
      <c r="G13" s="8"/>
    </row>
    <row r="14">
      <c r="B14" s="1"/>
      <c r="C14" s="8"/>
      <c r="D14" s="8"/>
      <c r="E14" s="8"/>
      <c r="F14" s="8"/>
      <c r="G14" s="8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5.43"/>
    <col customWidth="1" min="2" max="2" width="21.14"/>
    <col customWidth="1" min="3" max="3" width="24.14"/>
    <col customWidth="1" min="4" max="4" width="29.0"/>
    <col customWidth="1" min="5" max="5" width="28.43"/>
    <col customWidth="1" min="6" max="6" width="8.71"/>
    <col customWidth="1" min="7" max="7" width="8.29"/>
  </cols>
  <sheetData>
    <row r="1">
      <c r="A1" s="2" t="s">
        <v>1</v>
      </c>
      <c r="B1" s="4"/>
    </row>
    <row r="2">
      <c r="A2" s="2"/>
      <c r="B2" s="2"/>
      <c r="C2" s="2"/>
      <c r="D2" s="1"/>
      <c r="E2" s="4"/>
      <c r="F2" s="4"/>
      <c r="G2" s="4"/>
    </row>
    <row r="3">
      <c r="A3" s="2" t="s">
        <v>9</v>
      </c>
      <c r="B3" s="2"/>
      <c r="C3" s="2"/>
      <c r="D3" s="1"/>
      <c r="E3" s="4"/>
      <c r="F3" s="4"/>
      <c r="G3" s="4"/>
    </row>
    <row r="4">
      <c r="A4" s="2" t="s">
        <v>10</v>
      </c>
      <c r="B4" s="2" t="s">
        <v>11</v>
      </c>
      <c r="C4" s="2" t="s">
        <v>12</v>
      </c>
      <c r="D4" s="1" t="s">
        <v>13</v>
      </c>
      <c r="E4" s="4"/>
      <c r="F4" s="4"/>
      <c r="G4" s="4"/>
    </row>
    <row r="5">
      <c r="A5" s="6">
        <v>100000.0</v>
      </c>
      <c r="B5" s="7">
        <f t="shared" ref="B5:B9" si="1">(A5*15%)</f>
        <v>15000</v>
      </c>
      <c r="C5" s="7">
        <f>-Assumptions!$G$15</f>
        <v>-169400</v>
      </c>
      <c r="D5" s="8">
        <f t="shared" ref="D5:D9" si="2">-(C5+B5)</f>
        <v>154400</v>
      </c>
      <c r="G5" s="4"/>
    </row>
    <row r="6">
      <c r="A6" s="6">
        <v>250000.0</v>
      </c>
      <c r="B6" s="7">
        <f t="shared" si="1"/>
        <v>37500</v>
      </c>
      <c r="C6" s="7">
        <f>-Assumptions!$G$15</f>
        <v>-169400</v>
      </c>
      <c r="D6" s="8">
        <f t="shared" si="2"/>
        <v>131900</v>
      </c>
      <c r="G6" s="4"/>
    </row>
    <row r="7">
      <c r="A7" s="6">
        <v>500000.0</v>
      </c>
      <c r="B7" s="7">
        <f t="shared" si="1"/>
        <v>75000</v>
      </c>
      <c r="C7" s="7">
        <f>-Assumptions!$G$15</f>
        <v>-169400</v>
      </c>
      <c r="D7" s="8">
        <f t="shared" si="2"/>
        <v>94400</v>
      </c>
      <c r="G7" s="4"/>
    </row>
    <row r="8">
      <c r="A8" s="7">
        <v>750000.0</v>
      </c>
      <c r="B8" s="7">
        <f t="shared" si="1"/>
        <v>112500</v>
      </c>
      <c r="C8" s="7">
        <f>-Assumptions!$G$15</f>
        <v>-169400</v>
      </c>
      <c r="D8" s="8">
        <f t="shared" si="2"/>
        <v>56900</v>
      </c>
      <c r="G8" s="4"/>
    </row>
    <row r="9">
      <c r="A9" s="7">
        <v>1000000.0</v>
      </c>
      <c r="B9" s="7">
        <f t="shared" si="1"/>
        <v>150000</v>
      </c>
      <c r="C9" s="7">
        <f>-Assumptions!$G$15</f>
        <v>-169400</v>
      </c>
      <c r="D9" s="8">
        <f t="shared" si="2"/>
        <v>19400</v>
      </c>
      <c r="G9" s="4"/>
    </row>
    <row r="10">
      <c r="A10" s="2" t="s">
        <v>19</v>
      </c>
      <c r="B10" s="2" t="s">
        <v>18</v>
      </c>
      <c r="C10" s="7"/>
      <c r="D10" s="9"/>
      <c r="G10" s="4"/>
    </row>
    <row r="11">
      <c r="A11" s="2"/>
      <c r="B11" s="4"/>
      <c r="C11" s="10"/>
      <c r="D11" s="9"/>
      <c r="E11" s="4"/>
      <c r="F11" s="4"/>
      <c r="G11" s="4"/>
    </row>
    <row r="12">
      <c r="A12" s="2" t="s">
        <v>21</v>
      </c>
      <c r="B12" s="4"/>
      <c r="C12" s="10"/>
      <c r="D12" s="9"/>
      <c r="E12" s="4"/>
      <c r="F12" s="4"/>
      <c r="G12" s="4"/>
    </row>
    <row r="13">
      <c r="A13" s="2" t="s">
        <v>14</v>
      </c>
      <c r="B13" s="2" t="s">
        <v>11</v>
      </c>
      <c r="C13" s="10" t="s">
        <v>22</v>
      </c>
      <c r="D13" s="1" t="s">
        <v>13</v>
      </c>
      <c r="E13" s="4"/>
      <c r="F13" s="4"/>
      <c r="G13" s="4"/>
    </row>
    <row r="14">
      <c r="A14" s="6">
        <v>100000.0</v>
      </c>
      <c r="B14" s="7">
        <f t="shared" ref="B14:B18" si="3">(A14*15%)</f>
        <v>15000</v>
      </c>
      <c r="C14" s="7">
        <f>-Assumptions!$G$16</f>
        <v>-93200</v>
      </c>
      <c r="D14" s="8">
        <f t="shared" ref="D14:D18" si="4">-(C14+B14)</f>
        <v>78200</v>
      </c>
      <c r="E14" s="4"/>
      <c r="F14" s="4"/>
      <c r="G14" s="4"/>
    </row>
    <row r="15">
      <c r="A15" s="6">
        <v>250000.0</v>
      </c>
      <c r="B15" s="7">
        <f t="shared" si="3"/>
        <v>37500</v>
      </c>
      <c r="C15" s="7">
        <f>-Assumptions!$G$16</f>
        <v>-93200</v>
      </c>
      <c r="D15" s="8">
        <f t="shared" si="4"/>
        <v>55700</v>
      </c>
      <c r="E15" s="4"/>
      <c r="F15" s="4"/>
      <c r="G15" s="4"/>
    </row>
    <row r="16">
      <c r="A16" s="6">
        <v>500000.0</v>
      </c>
      <c r="B16" s="7">
        <f t="shared" si="3"/>
        <v>75000</v>
      </c>
      <c r="C16" s="7">
        <f>-Assumptions!$G$16</f>
        <v>-93200</v>
      </c>
      <c r="D16" s="8">
        <f t="shared" si="4"/>
        <v>18200</v>
      </c>
      <c r="E16" s="4"/>
      <c r="F16" s="4"/>
      <c r="G16" s="4"/>
    </row>
    <row r="17">
      <c r="A17" s="7">
        <v>750000.0</v>
      </c>
      <c r="B17" s="7">
        <f t="shared" si="3"/>
        <v>112500</v>
      </c>
      <c r="C17" s="7">
        <f>-Assumptions!$G$16</f>
        <v>-93200</v>
      </c>
      <c r="D17" s="8">
        <f t="shared" si="4"/>
        <v>-19300</v>
      </c>
      <c r="E17" s="1" t="s">
        <v>24</v>
      </c>
      <c r="F17" s="4"/>
      <c r="G17" s="4"/>
    </row>
    <row r="18">
      <c r="A18" s="7">
        <v>1000000.0</v>
      </c>
      <c r="B18" s="7">
        <f t="shared" si="3"/>
        <v>150000</v>
      </c>
      <c r="C18" s="7">
        <f>-Assumptions!$G$16</f>
        <v>-93200</v>
      </c>
      <c r="D18" s="8">
        <f t="shared" si="4"/>
        <v>-56800</v>
      </c>
      <c r="E18" s="1" t="s">
        <v>24</v>
      </c>
      <c r="F18" s="4"/>
      <c r="G18" s="4"/>
    </row>
    <row r="19">
      <c r="A19" s="2" t="s">
        <v>17</v>
      </c>
      <c r="B19" s="2" t="s">
        <v>18</v>
      </c>
      <c r="F19" s="4"/>
      <c r="G19" s="4"/>
    </row>
    <row r="20">
      <c r="E20" s="4"/>
      <c r="F20" s="4"/>
      <c r="G20" s="4"/>
    </row>
    <row r="21">
      <c r="A21" s="2"/>
      <c r="B21" s="4"/>
      <c r="E21" s="2"/>
      <c r="F21" s="2"/>
      <c r="G21" s="4"/>
    </row>
    <row r="22">
      <c r="E22" s="2"/>
      <c r="F22" s="2"/>
      <c r="G22" s="4"/>
    </row>
    <row r="23">
      <c r="E23" s="4"/>
      <c r="F23" s="6"/>
      <c r="G23" s="4"/>
    </row>
    <row r="24">
      <c r="F24" s="6"/>
      <c r="G24" s="4"/>
    </row>
    <row r="25">
      <c r="F25" s="4"/>
      <c r="G25" s="4"/>
    </row>
    <row r="26">
      <c r="F26" s="4"/>
      <c r="G26" s="4"/>
    </row>
    <row r="27">
      <c r="F27" s="4"/>
      <c r="G27" s="4"/>
    </row>
    <row r="28">
      <c r="F28" s="2"/>
      <c r="G28" s="2"/>
    </row>
    <row r="29">
      <c r="F29" s="9"/>
      <c r="G29" s="9"/>
    </row>
    <row r="30">
      <c r="E30" s="9"/>
      <c r="F30" s="9"/>
      <c r="G30" s="9"/>
    </row>
    <row r="31">
      <c r="E31" s="9"/>
      <c r="F31" s="9"/>
      <c r="G31" s="9"/>
    </row>
    <row r="32">
      <c r="E32" s="9"/>
      <c r="F32" s="9"/>
      <c r="G32" s="9"/>
    </row>
    <row r="33">
      <c r="E33" s="9"/>
      <c r="F33" s="9"/>
      <c r="G33" s="9"/>
    </row>
    <row r="34">
      <c r="E34" s="9"/>
      <c r="F34" s="9"/>
      <c r="G34" s="9"/>
    </row>
    <row r="35">
      <c r="E35" s="4"/>
      <c r="F35" s="4"/>
      <c r="G35" s="4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5.86"/>
    <col customWidth="1" min="2" max="2" width="21.14"/>
    <col customWidth="1" min="3" max="3" width="21.57"/>
    <col customWidth="1" min="4" max="4" width="18.14"/>
    <col customWidth="1" min="5" max="5" width="29.0"/>
  </cols>
  <sheetData>
    <row r="1">
      <c r="A1" s="2" t="s">
        <v>2</v>
      </c>
      <c r="B1" s="4"/>
    </row>
    <row r="2">
      <c r="A2" s="2" t="s">
        <v>9</v>
      </c>
      <c r="B2" s="2"/>
      <c r="D2" s="2"/>
      <c r="E2" s="1"/>
    </row>
    <row r="3">
      <c r="A3" s="2" t="s">
        <v>14</v>
      </c>
      <c r="B3" s="2" t="s">
        <v>11</v>
      </c>
      <c r="C3" s="2" t="s">
        <v>12</v>
      </c>
      <c r="D3" s="1" t="s">
        <v>13</v>
      </c>
    </row>
    <row r="4">
      <c r="A4" s="7">
        <v>100000.0</v>
      </c>
      <c r="B4" s="7">
        <f t="shared" ref="B4:B8" si="1">(A4*15%)</f>
        <v>15000</v>
      </c>
      <c r="C4" s="7">
        <f>-Assumptions!$H$15</f>
        <v>-317800</v>
      </c>
      <c r="D4" s="8">
        <f t="shared" ref="D4:D8" si="2">-(C4+B4)</f>
        <v>302800</v>
      </c>
    </row>
    <row r="5">
      <c r="A5" s="7">
        <v>250000.0</v>
      </c>
      <c r="B5" s="7">
        <f t="shared" si="1"/>
        <v>37500</v>
      </c>
      <c r="C5" s="7">
        <f>-Assumptions!$H$15</f>
        <v>-317800</v>
      </c>
      <c r="D5" s="8">
        <f t="shared" si="2"/>
        <v>280300</v>
      </c>
    </row>
    <row r="6">
      <c r="A6" s="7">
        <v>500000.0</v>
      </c>
      <c r="B6" s="7">
        <f t="shared" si="1"/>
        <v>75000</v>
      </c>
      <c r="C6" s="7">
        <f>-Assumptions!$H$15</f>
        <v>-317800</v>
      </c>
      <c r="D6" s="8">
        <f t="shared" si="2"/>
        <v>242800</v>
      </c>
    </row>
    <row r="7">
      <c r="A7" s="7">
        <v>750000.0</v>
      </c>
      <c r="B7" s="7">
        <f t="shared" si="1"/>
        <v>112500</v>
      </c>
      <c r="C7" s="7">
        <f>-Assumptions!$H$15</f>
        <v>-317800</v>
      </c>
      <c r="D7" s="8">
        <f t="shared" si="2"/>
        <v>205300</v>
      </c>
    </row>
    <row r="8">
      <c r="A8" s="7">
        <v>1000000.0</v>
      </c>
      <c r="B8" s="7">
        <f t="shared" si="1"/>
        <v>150000</v>
      </c>
      <c r="C8" s="7">
        <f>-Assumptions!$H$15</f>
        <v>-317800</v>
      </c>
      <c r="D8" s="8">
        <f t="shared" si="2"/>
        <v>167800</v>
      </c>
    </row>
    <row r="9">
      <c r="A9" s="2" t="s">
        <v>17</v>
      </c>
      <c r="B9" s="2" t="s">
        <v>18</v>
      </c>
      <c r="C9" s="7"/>
      <c r="D9" s="9"/>
    </row>
    <row r="10">
      <c r="A10" s="2"/>
      <c r="B10" s="4"/>
      <c r="C10" s="10"/>
      <c r="D10" s="9"/>
    </row>
    <row r="11">
      <c r="A11" s="2" t="s">
        <v>21</v>
      </c>
      <c r="B11" s="4"/>
      <c r="C11" s="10"/>
      <c r="D11" s="9"/>
    </row>
    <row r="12">
      <c r="A12" s="2" t="s">
        <v>14</v>
      </c>
      <c r="B12" s="2" t="s">
        <v>11</v>
      </c>
      <c r="C12" s="10" t="s">
        <v>22</v>
      </c>
      <c r="D12" s="1" t="s">
        <v>13</v>
      </c>
    </row>
    <row r="13">
      <c r="A13" s="2">
        <v>100000.0</v>
      </c>
      <c r="B13" s="7">
        <f t="shared" ref="B13:B17" si="3">(A13*15%)</f>
        <v>15000</v>
      </c>
      <c r="C13" s="7">
        <f>-Assumptions!$H$16</f>
        <v>-165400</v>
      </c>
      <c r="D13" s="8">
        <f t="shared" ref="D13:D17" si="4">-(C13+B13)</f>
        <v>150400</v>
      </c>
    </row>
    <row r="14">
      <c r="A14" s="6">
        <v>250000.0</v>
      </c>
      <c r="B14" s="7">
        <f t="shared" si="3"/>
        <v>37500</v>
      </c>
      <c r="C14" s="7">
        <f>-Assumptions!$H$16</f>
        <v>-165400</v>
      </c>
      <c r="D14" s="8">
        <f t="shared" si="4"/>
        <v>127900</v>
      </c>
    </row>
    <row r="15">
      <c r="A15" s="6">
        <v>500000.0</v>
      </c>
      <c r="B15" s="7">
        <f t="shared" si="3"/>
        <v>75000</v>
      </c>
      <c r="C15" s="7">
        <f>-Assumptions!$H$16</f>
        <v>-165400</v>
      </c>
      <c r="D15" s="8">
        <f t="shared" si="4"/>
        <v>90400</v>
      </c>
    </row>
    <row r="16">
      <c r="A16" s="7">
        <v>750000.0</v>
      </c>
      <c r="B16" s="7">
        <f t="shared" si="3"/>
        <v>112500</v>
      </c>
      <c r="C16" s="7">
        <f>-Assumptions!$H$16</f>
        <v>-165400</v>
      </c>
      <c r="D16" s="8">
        <f t="shared" si="4"/>
        <v>52900</v>
      </c>
    </row>
    <row r="17">
      <c r="A17" s="7">
        <v>1000000.0</v>
      </c>
      <c r="B17" s="7">
        <f t="shared" si="3"/>
        <v>150000</v>
      </c>
      <c r="C17" s="7">
        <f>-Assumptions!$H$16</f>
        <v>-165400</v>
      </c>
      <c r="D17" s="8">
        <f t="shared" si="4"/>
        <v>15400</v>
      </c>
    </row>
    <row r="18">
      <c r="A18" s="2" t="s">
        <v>17</v>
      </c>
      <c r="B18" s="2" t="s">
        <v>18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96.29"/>
    <col customWidth="1" min="2" max="3" width="10.29"/>
    <col customWidth="1" min="4" max="4" width="13.71"/>
    <col customWidth="1" min="6" max="6" width="30.14"/>
    <col customWidth="1" min="7" max="8" width="10.29"/>
  </cols>
  <sheetData>
    <row r="1">
      <c r="A1" s="12" t="s">
        <v>25</v>
      </c>
      <c r="B1" s="13"/>
      <c r="C1" s="13"/>
      <c r="D1" s="14"/>
      <c r="E1" s="14"/>
    </row>
    <row r="2">
      <c r="A2" s="14"/>
      <c r="B2" s="15"/>
      <c r="C2" s="15"/>
      <c r="D2" s="14"/>
      <c r="E2" s="14"/>
    </row>
    <row r="3">
      <c r="A3" s="14"/>
      <c r="B3" s="15" t="s">
        <v>26</v>
      </c>
      <c r="D3" s="14"/>
      <c r="E3" s="14"/>
      <c r="F3" s="4"/>
      <c r="G3" s="15" t="s">
        <v>27</v>
      </c>
    </row>
    <row r="4">
      <c r="A4" s="16" t="s">
        <v>28</v>
      </c>
      <c r="B4" s="13" t="s">
        <v>29</v>
      </c>
      <c r="C4" s="13" t="s">
        <v>30</v>
      </c>
      <c r="D4" s="13" t="s">
        <v>31</v>
      </c>
      <c r="E4" s="14"/>
      <c r="F4" s="16" t="s">
        <v>32</v>
      </c>
      <c r="G4" s="2" t="s">
        <v>29</v>
      </c>
      <c r="H4" s="2" t="s">
        <v>30</v>
      </c>
    </row>
    <row r="5">
      <c r="A5" s="17" t="s">
        <v>33</v>
      </c>
      <c r="B5" s="18">
        <v>30000.0</v>
      </c>
      <c r="C5" s="19">
        <v>50000.0</v>
      </c>
      <c r="D5" s="13" t="s">
        <v>34</v>
      </c>
      <c r="E5" s="14"/>
      <c r="F5" s="4"/>
      <c r="G5" s="7">
        <f t="shared" ref="G5:H5" si="1">B16+B21+B27</f>
        <v>76200</v>
      </c>
      <c r="H5" s="7">
        <f t="shared" si="1"/>
        <v>152400</v>
      </c>
    </row>
    <row r="6">
      <c r="A6" s="17" t="s">
        <v>35</v>
      </c>
      <c r="B6" s="20">
        <f t="shared" ref="B6:C6" si="2">B5*0.3</f>
        <v>9000</v>
      </c>
      <c r="C6" s="21">
        <f t="shared" si="2"/>
        <v>15000</v>
      </c>
      <c r="D6" s="13" t="s">
        <v>34</v>
      </c>
      <c r="E6" s="14"/>
      <c r="F6" s="14"/>
      <c r="G6" s="15" t="s">
        <v>27</v>
      </c>
    </row>
    <row r="7">
      <c r="A7" s="22" t="s">
        <v>36</v>
      </c>
      <c r="B7" s="23">
        <f t="shared" ref="B7:C7" si="3">sum(B5:B6)</f>
        <v>39000</v>
      </c>
      <c r="C7" s="24">
        <f t="shared" si="3"/>
        <v>65000</v>
      </c>
      <c r="D7" s="13" t="s">
        <v>34</v>
      </c>
      <c r="E7" s="14"/>
      <c r="F7" s="25" t="s">
        <v>37</v>
      </c>
      <c r="G7" s="2" t="s">
        <v>29</v>
      </c>
      <c r="H7" s="13" t="s">
        <v>30</v>
      </c>
    </row>
    <row r="8">
      <c r="A8" s="14"/>
      <c r="B8" s="26"/>
      <c r="C8" s="26"/>
      <c r="D8" s="14"/>
      <c r="E8" s="14"/>
      <c r="F8" s="2" t="s">
        <v>38</v>
      </c>
      <c r="G8" s="7">
        <f t="shared" ref="G8:H8" si="4">B12</f>
        <v>78000</v>
      </c>
      <c r="H8" s="7">
        <f t="shared" si="4"/>
        <v>130000</v>
      </c>
    </row>
    <row r="9">
      <c r="A9" s="17" t="s">
        <v>39</v>
      </c>
      <c r="B9" s="18">
        <v>30000.0</v>
      </c>
      <c r="C9" s="19">
        <v>50000.0</v>
      </c>
      <c r="D9" s="13" t="s">
        <v>34</v>
      </c>
      <c r="E9" s="14"/>
      <c r="F9" s="2" t="s">
        <v>40</v>
      </c>
      <c r="G9" s="7">
        <f t="shared" ref="G9:H9" si="5">B28</f>
        <v>7200</v>
      </c>
      <c r="H9" s="7">
        <f t="shared" si="5"/>
        <v>14400</v>
      </c>
    </row>
    <row r="10">
      <c r="A10" s="17" t="s">
        <v>35</v>
      </c>
      <c r="B10" s="20">
        <f t="shared" ref="B10:C10" si="6">B9*0.3</f>
        <v>9000</v>
      </c>
      <c r="C10" s="21">
        <f t="shared" si="6"/>
        <v>15000</v>
      </c>
      <c r="D10" s="13" t="s">
        <v>34</v>
      </c>
      <c r="E10" s="14"/>
      <c r="F10" s="2" t="s">
        <v>41</v>
      </c>
      <c r="G10" s="7">
        <f t="shared" ref="G10:H10" si="7">B17</f>
        <v>5000</v>
      </c>
      <c r="H10" s="7">
        <f t="shared" si="7"/>
        <v>15000</v>
      </c>
    </row>
    <row r="11">
      <c r="A11" s="22" t="s">
        <v>36</v>
      </c>
      <c r="B11" s="23">
        <f t="shared" ref="B11:C11" si="8">sum(B9:B10)</f>
        <v>39000</v>
      </c>
      <c r="C11" s="24">
        <f t="shared" si="8"/>
        <v>65000</v>
      </c>
      <c r="D11" s="13" t="s">
        <v>34</v>
      </c>
      <c r="E11" s="14"/>
      <c r="F11" s="2" t="s">
        <v>42</v>
      </c>
      <c r="G11" s="7">
        <f t="shared" ref="G11:H11" si="9">B32</f>
        <v>3000</v>
      </c>
      <c r="H11" s="7">
        <f t="shared" si="9"/>
        <v>6000</v>
      </c>
    </row>
    <row r="12">
      <c r="A12" s="27" t="s">
        <v>43</v>
      </c>
      <c r="B12" s="26">
        <f>B11+B7</f>
        <v>78000</v>
      </c>
      <c r="C12" s="26">
        <f>C7+C11</f>
        <v>130000</v>
      </c>
      <c r="D12" s="13" t="s">
        <v>34</v>
      </c>
      <c r="E12" s="14"/>
      <c r="F12" s="28" t="s">
        <v>44</v>
      </c>
      <c r="G12" s="29">
        <f t="shared" ref="G12:H12" si="10">sum(G8:G11)</f>
        <v>93200</v>
      </c>
      <c r="H12" s="29">
        <f t="shared" si="10"/>
        <v>165400</v>
      </c>
    </row>
    <row r="13">
      <c r="A13" s="14"/>
      <c r="B13" s="26"/>
      <c r="C13" s="26"/>
      <c r="D13" s="14"/>
      <c r="E13" s="14"/>
      <c r="F13" s="25"/>
      <c r="G13" s="13"/>
      <c r="H13" s="13"/>
    </row>
    <row r="14">
      <c r="A14" s="14"/>
      <c r="B14" s="26"/>
      <c r="C14" s="26"/>
      <c r="D14" s="14"/>
      <c r="E14" s="14"/>
      <c r="F14" s="25" t="s">
        <v>45</v>
      </c>
      <c r="G14" s="13" t="s">
        <v>29</v>
      </c>
      <c r="H14" s="13" t="s">
        <v>30</v>
      </c>
    </row>
    <row r="15">
      <c r="A15" s="16" t="s">
        <v>46</v>
      </c>
      <c r="B15" s="26"/>
      <c r="C15" s="26"/>
      <c r="D15" s="14"/>
      <c r="E15" s="14"/>
      <c r="F15" s="2" t="s">
        <v>47</v>
      </c>
      <c r="G15" s="30">
        <f t="shared" ref="G15:H15" si="11">G12+G5</f>
        <v>169400</v>
      </c>
      <c r="H15" s="31">
        <f t="shared" si="11"/>
        <v>317800</v>
      </c>
    </row>
    <row r="16">
      <c r="A16" s="17" t="s">
        <v>48</v>
      </c>
      <c r="B16" s="26">
        <v>25000.0</v>
      </c>
      <c r="C16" s="26">
        <v>50000.0</v>
      </c>
      <c r="D16" s="13" t="s">
        <v>49</v>
      </c>
      <c r="E16" s="14"/>
      <c r="F16" s="2" t="s">
        <v>50</v>
      </c>
      <c r="G16" s="32">
        <f t="shared" ref="G16:H16" si="12">G12</f>
        <v>93200</v>
      </c>
      <c r="H16" s="33">
        <f t="shared" si="12"/>
        <v>165400</v>
      </c>
    </row>
    <row r="17">
      <c r="A17" s="17" t="s">
        <v>51</v>
      </c>
      <c r="B17" s="26">
        <v>5000.0</v>
      </c>
      <c r="C17" s="26">
        <v>15000.0</v>
      </c>
      <c r="D17" s="13" t="s">
        <v>34</v>
      </c>
      <c r="E17" s="14"/>
    </row>
    <row r="18">
      <c r="A18" s="14"/>
      <c r="B18" s="26"/>
      <c r="C18" s="26"/>
      <c r="D18" s="14"/>
      <c r="E18" s="14"/>
    </row>
    <row r="19">
      <c r="A19" s="16" t="s">
        <v>52</v>
      </c>
      <c r="B19" s="26"/>
      <c r="C19" s="26"/>
      <c r="D19" s="14"/>
      <c r="E19" s="14"/>
    </row>
    <row r="20">
      <c r="A20" s="34" t="s">
        <v>53</v>
      </c>
      <c r="B20" s="26"/>
      <c r="C20" s="26"/>
      <c r="D20" s="14"/>
      <c r="E20" s="14"/>
    </row>
    <row r="21">
      <c r="A21" s="17" t="s">
        <v>54</v>
      </c>
      <c r="B21" s="26">
        <v>50000.0</v>
      </c>
      <c r="C21" s="26">
        <v>100000.0</v>
      </c>
      <c r="D21" s="13" t="s">
        <v>49</v>
      </c>
      <c r="E21" s="14"/>
    </row>
    <row r="22">
      <c r="A22" s="17" t="s">
        <v>55</v>
      </c>
      <c r="B22" s="26">
        <v>15000.0</v>
      </c>
      <c r="C22" s="26">
        <v>30000.0</v>
      </c>
      <c r="D22" s="13" t="s">
        <v>34</v>
      </c>
      <c r="E22" s="14"/>
    </row>
    <row r="23">
      <c r="A23" s="17" t="s">
        <v>56</v>
      </c>
      <c r="B23" s="26">
        <v>5000.0</v>
      </c>
      <c r="C23" s="26">
        <v>10000.0</v>
      </c>
      <c r="D23" s="13" t="s">
        <v>34</v>
      </c>
      <c r="E23" s="14"/>
    </row>
    <row r="24">
      <c r="A24" s="14"/>
      <c r="B24" s="26"/>
      <c r="C24" s="26"/>
      <c r="D24" s="14"/>
      <c r="E24" s="14"/>
    </row>
    <row r="25">
      <c r="A25" s="16" t="s">
        <v>57</v>
      </c>
      <c r="B25" s="26"/>
      <c r="C25" s="26"/>
      <c r="D25" s="14"/>
      <c r="E25" s="14"/>
    </row>
    <row r="26">
      <c r="A26" s="35" t="s">
        <v>58</v>
      </c>
      <c r="B26" s="26"/>
      <c r="C26" s="26"/>
      <c r="D26" s="13"/>
      <c r="E26" s="14"/>
    </row>
    <row r="27">
      <c r="A27" s="17" t="s">
        <v>59</v>
      </c>
      <c r="B27" s="26">
        <v>1200.0</v>
      </c>
      <c r="C27" s="26">
        <v>2400.0</v>
      </c>
      <c r="D27" s="13" t="s">
        <v>49</v>
      </c>
      <c r="E27" s="14"/>
    </row>
    <row r="28">
      <c r="A28" s="17" t="s">
        <v>60</v>
      </c>
      <c r="B28" s="26">
        <v>7200.0</v>
      </c>
      <c r="C28" s="26">
        <v>14400.0</v>
      </c>
      <c r="D28" s="13" t="s">
        <v>34</v>
      </c>
      <c r="E28" s="14"/>
    </row>
    <row r="29">
      <c r="A29" s="14"/>
      <c r="B29" s="26"/>
      <c r="C29" s="26"/>
      <c r="D29" s="14"/>
      <c r="E29" s="14"/>
    </row>
    <row r="30">
      <c r="A30" s="14"/>
      <c r="B30" s="26"/>
      <c r="C30" s="26"/>
      <c r="D30" s="14"/>
      <c r="E30" s="14"/>
    </row>
    <row r="31">
      <c r="A31" s="16" t="s">
        <v>61</v>
      </c>
      <c r="B31" s="26"/>
      <c r="C31" s="26"/>
      <c r="D31" s="14"/>
      <c r="E31" s="14"/>
    </row>
    <row r="32">
      <c r="A32" s="17" t="s">
        <v>62</v>
      </c>
      <c r="B32" s="26">
        <v>3000.0</v>
      </c>
      <c r="C32" s="36">
        <v>6000.0</v>
      </c>
      <c r="D32" s="13" t="s">
        <v>34</v>
      </c>
      <c r="E32" s="14"/>
    </row>
    <row r="33">
      <c r="A33" s="14"/>
      <c r="B33" s="14"/>
      <c r="C33" s="14"/>
      <c r="D33" s="14"/>
      <c r="E33" s="14"/>
    </row>
    <row r="34">
      <c r="D34" s="14"/>
      <c r="E34" s="14"/>
    </row>
    <row r="35">
      <c r="D35" s="14"/>
      <c r="E35" s="14"/>
    </row>
    <row r="36">
      <c r="D36" s="14"/>
      <c r="E36" s="14"/>
    </row>
    <row r="37">
      <c r="D37" s="14"/>
      <c r="E37" s="14"/>
    </row>
    <row r="38">
      <c r="D38" s="14"/>
      <c r="E38" s="14"/>
    </row>
    <row r="39">
      <c r="D39" s="14"/>
      <c r="E39" s="14"/>
    </row>
    <row r="40">
      <c r="D40" s="14"/>
      <c r="E40" s="14"/>
    </row>
    <row r="41">
      <c r="D41" s="14"/>
      <c r="E41" s="14"/>
    </row>
    <row r="42">
      <c r="D42" s="14"/>
      <c r="E42" s="14"/>
    </row>
    <row r="43">
      <c r="D43" s="14"/>
      <c r="E43" s="14"/>
    </row>
    <row r="44">
      <c r="D44" s="14"/>
      <c r="E44" s="14"/>
    </row>
    <row r="45">
      <c r="D45" s="14"/>
      <c r="E45" s="14"/>
    </row>
    <row r="46">
      <c r="D46" s="14"/>
      <c r="E46" s="7"/>
    </row>
    <row r="47">
      <c r="D47" s="14"/>
      <c r="E47" s="7"/>
    </row>
    <row r="48">
      <c r="B48" s="1"/>
      <c r="C48" s="1"/>
    </row>
  </sheetData>
  <mergeCells count="3">
    <mergeCell ref="B3:C3"/>
    <mergeCell ref="G3:H3"/>
    <mergeCell ref="G6:H6"/>
  </mergeCells>
  <drawing r:id="rId2"/>
  <legacyDrawing r:id="rId3"/>
</worksheet>
</file>